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RIZ\1. DOCTOR MORTIS MOLL\1. ACADEMICO\1. IFRS\1. DIPLOMADOS\2. AÑO 2020\1. COVID-19\1. AÑO 2025\INDEP\CHARLAS\6. 10-06-2025 CHARLA GRATUITA DE NIIF-5\"/>
    </mc:Choice>
  </mc:AlternateContent>
  <xr:revisionPtr revIDLastSave="0" documentId="13_ncr:1_{C94470CC-C46D-4555-8F28-7A00D39E5BD0}" xr6:coauthVersionLast="47" xr6:coauthVersionMax="47" xr10:uidLastSave="{00000000-0000-0000-0000-000000000000}"/>
  <bookViews>
    <workbookView xWindow="-104" yWindow="-104" windowWidth="22326" windowHeight="13329" xr2:uid="{D3CB8EB9-9645-4BB9-8B4F-B7F69F250BF4}"/>
  </bookViews>
  <sheets>
    <sheet name="DIARIO" sheetId="1" r:id="rId1"/>
    <sheet name="ANEXO" sheetId="2" r:id="rId2"/>
  </sheets>
  <definedNames>
    <definedName name="_xlnm.Print_Area" localSheetId="1">ANEXO!$A$1:$S$29</definedName>
    <definedName name="_xlnm.Print_Area" localSheetId="0">DIARIO!$A$1:$M$51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D43" i="1"/>
  <c r="I44" i="1"/>
  <c r="I43" i="1"/>
  <c r="I42" i="1"/>
  <c r="I41" i="1"/>
  <c r="I40" i="1"/>
  <c r="F38" i="1"/>
  <c r="C37" i="1"/>
  <c r="F34" i="1"/>
  <c r="E33" i="1"/>
  <c r="F32" i="1"/>
  <c r="F28" i="1"/>
  <c r="F30" i="1"/>
  <c r="F26" i="1"/>
  <c r="E25" i="1"/>
  <c r="F24" i="1"/>
  <c r="E23" i="1"/>
  <c r="I23" i="1"/>
  <c r="I25" i="1" s="1"/>
  <c r="J30" i="1"/>
  <c r="J32" i="1" s="1"/>
  <c r="M30" i="1"/>
  <c r="M32" i="1" s="1"/>
  <c r="M23" i="1"/>
  <c r="M25" i="1" s="1"/>
  <c r="L23" i="1"/>
  <c r="L25" i="1" s="1"/>
  <c r="J23" i="1"/>
  <c r="J25" i="1" s="1"/>
  <c r="E7" i="2" l="1"/>
  <c r="I45" i="1"/>
  <c r="I30" i="1"/>
  <c r="I32" i="1" s="1"/>
  <c r="I33" i="1" s="1"/>
  <c r="L30" i="1"/>
  <c r="L32" i="1" s="1"/>
  <c r="M33" i="1" s="1"/>
  <c r="M26" i="1"/>
  <c r="I26" i="1"/>
  <c r="H27" i="2" l="1"/>
  <c r="E20" i="2"/>
  <c r="E19" i="2"/>
  <c r="C16" i="2"/>
  <c r="F8" i="2"/>
  <c r="C8" i="2"/>
  <c r="B8" i="2"/>
  <c r="C7" i="2"/>
  <c r="E22" i="2" l="1"/>
  <c r="E23" i="2" s="1"/>
  <c r="E21" i="2"/>
  <c r="B18" i="1"/>
  <c r="B16" i="1"/>
  <c r="B14" i="1"/>
  <c r="B12" i="1"/>
  <c r="B29" i="1"/>
  <c r="B25" i="1"/>
  <c r="E24" i="2" l="1"/>
  <c r="I14" i="2" l="1"/>
</calcChain>
</file>

<file path=xl/sharedStrings.xml><?xml version="1.0" encoding="utf-8"?>
<sst xmlns="http://schemas.openxmlformats.org/spreadsheetml/2006/main" count="64" uniqueCount="43">
  <si>
    <t>CUENTAS</t>
  </si>
  <si>
    <t xml:space="preserve">DEBE </t>
  </si>
  <si>
    <t>HABER</t>
  </si>
  <si>
    <t>FECHA</t>
  </si>
  <si>
    <t>DEPRECIACION ACUMULADA</t>
  </si>
  <si>
    <t>DETERIORO ACUMULADO</t>
  </si>
  <si>
    <t>NIIF-5</t>
  </si>
  <si>
    <t>MAQUINARIA</t>
  </si>
  <si>
    <t>IVA C.F.</t>
  </si>
  <si>
    <t>ACREEDORES</t>
  </si>
  <si>
    <t>BANCO</t>
  </si>
  <si>
    <t>DEPRECIACION</t>
  </si>
  <si>
    <t>El Doctor Mortis Moll y Cía. Ltda. posee una empresa para realizar experimentos.</t>
  </si>
  <si>
    <t>El 02-01-11 genera una importación para traer una nueva maquinaria por un valor de $60.000.000 + IVA.</t>
  </si>
  <si>
    <t>Se paga al contado.</t>
  </si>
  <si>
    <t>Se contrata un transporte terrestre para traer la Máquina desde el puerto hasta las dependencias del Doctor, nos</t>
  </si>
  <si>
    <t>cobran $1.000.000 exento de IVA, con fecha de emisión factura 02-01-2011.</t>
  </si>
  <si>
    <t>Vida útil 30 años.</t>
  </si>
  <si>
    <t>Valor residual $1.000.000.</t>
  </si>
  <si>
    <t>Se adopta el Modelo del Costo, calculando el Importe Recuperable a cada 31 de Diciembre.</t>
  </si>
  <si>
    <t>Valor de mercado menos costos estimados de venta $58.000.000.</t>
  </si>
  <si>
    <t>Valor de mercado menos costos estimados de venta $57.500.000.</t>
  </si>
  <si>
    <t>Valor de uso $56.000.000.</t>
  </si>
  <si>
    <t>Valor de uso $59.100.000.</t>
  </si>
  <si>
    <t>El Doc. Decide destinarlo para la venta.</t>
  </si>
  <si>
    <t>Lo reincorporan</t>
  </si>
  <si>
    <t>VALOR LIBRO</t>
  </si>
  <si>
    <t>Valor de mercado menos costos estimados de venta $56.500.000</t>
  </si>
  <si>
    <r>
      <t xml:space="preserve">La Máquina quedó disponible para su uso el </t>
    </r>
    <r>
      <rPr>
        <b/>
        <sz val="11"/>
        <color rgb="FFFF0000"/>
        <rFont val="Calibri"/>
        <family val="2"/>
      </rPr>
      <t>03-01-2011</t>
    </r>
    <r>
      <rPr>
        <sz val="11"/>
        <color theme="1"/>
        <rFont val="Calibri"/>
        <family val="2"/>
        <scheme val="minor"/>
      </rPr>
      <t>.</t>
    </r>
  </si>
  <si>
    <t>DETERIORO</t>
  </si>
  <si>
    <t>IMPORTE RECUPERABLE</t>
  </si>
  <si>
    <t>NO HAY DETERIORO YA QUE EL I.R. SUPERA AL VALOR LIBRO.</t>
  </si>
  <si>
    <t>NIC-16</t>
  </si>
  <si>
    <t>TE RECIBO, AL MENOR VALOR ENTRE TU VALOR LIBRO Y EL VALOR RAZONABLE MENOS LOS COSTOS ESTIMADOS DE VENTA.</t>
  </si>
  <si>
    <t>VALO LIBRO</t>
  </si>
  <si>
    <t>VALOR DE MERCADO MENOS LOS COSTOS ESTIMADOS DE VENTA</t>
  </si>
  <si>
    <t>DECIDEN REINCORPORARLO</t>
  </si>
  <si>
    <t>AHORA YO TE RECIBO DEVUELTA, AL MENOR VALOR ENTRE: EL VALOR LIBRO AL 31-12-2013 QUE HUBIESE TENIDO SI NUNCA TE HUBIESEN DESTINADO PARA LA VENTA, VERSUS EL IMPORTE RECUPERABLE.</t>
  </si>
  <si>
    <t>VALOR LIBRO AL 31-12-2013 SI NUNCA SE HUBIESE DESTINADO PARA SU VENTA:</t>
  </si>
  <si>
    <r>
      <t xml:space="preserve">EL MAYOR ENTRE $50.000.000 Y </t>
    </r>
    <r>
      <rPr>
        <b/>
        <sz val="12.1"/>
        <color theme="0"/>
        <rFont val="Calibri"/>
        <family val="2"/>
      </rPr>
      <t>$51.000.000</t>
    </r>
  </si>
  <si>
    <r>
      <t xml:space="preserve">INGRESA A NIC-16 POR </t>
    </r>
    <r>
      <rPr>
        <b/>
        <sz val="12.1"/>
        <color theme="0"/>
        <rFont val="Calibri"/>
        <family val="2"/>
      </rPr>
      <t>$51.000.000</t>
    </r>
  </si>
  <si>
    <t>Valor de mercado menos costos estimados de venta $50.000.000 y su valor de uso $55.800.000.</t>
  </si>
  <si>
    <t>EXTRACONTABLE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</si>
</sst>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</font>
    <font>
      <sz val="11"/>
      <color theme="0"/>
      <name val="Calibri"/>
      <family val="2"/>
      <scheme val="minor"/>
    </font>
    <font>
      <b/>
      <sz val="12.1"/>
      <color theme="0"/>
      <name val="Calibri"/>
      <family val="2"/>
    </font>
    <font>
      <b/>
      <sz val="11"/>
      <name val="Calibri"/>
      <family val="2"/>
      <scheme val="minor"/>
    </font>
    <font>
      <u val="singleAccounting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0">
    <xf numFmtId="0" fontId="0" fillId="0" borderId="0" xfId="0"/>
    <xf numFmtId="41" fontId="0" fillId="0" borderId="0" xfId="0" applyNumberForma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0" fillId="0" borderId="1" xfId="0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5" xfId="0" applyBorder="1"/>
    <xf numFmtId="0" fontId="0" fillId="0" borderId="11" xfId="0" applyBorder="1"/>
    <xf numFmtId="0" fontId="0" fillId="0" borderId="7" xfId="0" applyBorder="1"/>
    <xf numFmtId="0" fontId="0" fillId="0" borderId="12" xfId="0" applyBorder="1"/>
    <xf numFmtId="41" fontId="0" fillId="0" borderId="2" xfId="1" applyFont="1" applyBorder="1"/>
    <xf numFmtId="41" fontId="0" fillId="0" borderId="4" xfId="1" applyFont="1" applyBorder="1"/>
    <xf numFmtId="0" fontId="0" fillId="0" borderId="6" xfId="0" applyBorder="1"/>
    <xf numFmtId="0" fontId="0" fillId="0" borderId="10" xfId="0" applyBorder="1"/>
    <xf numFmtId="41" fontId="0" fillId="0" borderId="3" xfId="1" applyFont="1" applyBorder="1"/>
    <xf numFmtId="0" fontId="0" fillId="2" borderId="5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41" fontId="1" fillId="2" borderId="10" xfId="1" applyFont="1" applyFill="1" applyBorder="1"/>
    <xf numFmtId="0" fontId="0" fillId="2" borderId="2" xfId="0" applyFill="1" applyBorder="1"/>
    <xf numFmtId="41" fontId="1" fillId="2" borderId="11" xfId="1" applyFont="1" applyFill="1" applyBorder="1"/>
    <xf numFmtId="0" fontId="0" fillId="2" borderId="4" xfId="0" applyFill="1" applyBorder="1"/>
    <xf numFmtId="41" fontId="1" fillId="2" borderId="12" xfId="1" applyFont="1" applyFill="1" applyBorder="1"/>
    <xf numFmtId="41" fontId="0" fillId="2" borderId="3" xfId="0" applyNumberFormat="1" applyFill="1" applyBorder="1"/>
    <xf numFmtId="0" fontId="0" fillId="2" borderId="6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41" fontId="1" fillId="2" borderId="2" xfId="1" applyFont="1" applyFill="1" applyBorder="1"/>
    <xf numFmtId="41" fontId="1" fillId="2" borderId="3" xfId="1" applyFont="1" applyFill="1" applyBorder="1"/>
    <xf numFmtId="41" fontId="1" fillId="2" borderId="4" xfId="1" applyFont="1" applyFill="1" applyBorder="1"/>
    <xf numFmtId="41" fontId="0" fillId="2" borderId="4" xfId="0" applyNumberFormat="1" applyFill="1" applyBorder="1"/>
    <xf numFmtId="41" fontId="3" fillId="0" borderId="0" xfId="1" applyFont="1"/>
    <xf numFmtId="41" fontId="0" fillId="0" borderId="0" xfId="1" applyFont="1"/>
    <xf numFmtId="41" fontId="0" fillId="2" borderId="2" xfId="0" applyNumberFormat="1" applyFill="1" applyBorder="1"/>
    <xf numFmtId="0" fontId="0" fillId="2" borderId="7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41" fontId="0" fillId="3" borderId="2" xfId="1" applyFont="1" applyFill="1" applyBorder="1"/>
    <xf numFmtId="41" fontId="0" fillId="3" borderId="2" xfId="0" applyNumberFormat="1" applyFill="1" applyBorder="1"/>
    <xf numFmtId="0" fontId="0" fillId="3" borderId="5" xfId="0" applyFill="1" applyBorder="1"/>
    <xf numFmtId="0" fontId="0" fillId="3" borderId="11" xfId="0" applyFill="1" applyBorder="1"/>
    <xf numFmtId="41" fontId="0" fillId="3" borderId="4" xfId="1" applyFont="1" applyFill="1" applyBorder="1"/>
    <xf numFmtId="0" fontId="0" fillId="3" borderId="4" xfId="0" applyFill="1" applyBorder="1"/>
    <xf numFmtId="0" fontId="0" fillId="3" borderId="7" xfId="0" applyFill="1" applyBorder="1"/>
    <xf numFmtId="0" fontId="0" fillId="3" borderId="12" xfId="0" applyFill="1" applyBorder="1"/>
    <xf numFmtId="0" fontId="0" fillId="3" borderId="3" xfId="0" applyFill="1" applyBorder="1"/>
    <xf numFmtId="41" fontId="0" fillId="3" borderId="3" xfId="0" applyNumberFormat="1" applyFill="1" applyBorder="1"/>
    <xf numFmtId="14" fontId="0" fillId="0" borderId="0" xfId="0" applyNumberFormat="1"/>
    <xf numFmtId="41" fontId="0" fillId="2" borderId="2" xfId="1" applyFont="1" applyFill="1" applyBorder="1"/>
    <xf numFmtId="41" fontId="0" fillId="2" borderId="4" xfId="1" applyFont="1" applyFill="1" applyBorder="1"/>
    <xf numFmtId="41" fontId="0" fillId="3" borderId="4" xfId="0" applyNumberFormat="1" applyFill="1" applyBorder="1"/>
    <xf numFmtId="14" fontId="0" fillId="0" borderId="0" xfId="1" applyNumberFormat="1" applyFont="1"/>
    <xf numFmtId="0" fontId="0" fillId="3" borderId="0" xfId="0" applyFill="1"/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/>
    <xf numFmtId="41" fontId="5" fillId="0" borderId="0" xfId="1" applyFont="1"/>
    <xf numFmtId="41" fontId="5" fillId="0" borderId="0" xfId="0" applyNumberFormat="1" applyFont="1"/>
    <xf numFmtId="14" fontId="3" fillId="0" borderId="0" xfId="1" applyNumberFormat="1" applyFont="1" applyBorder="1"/>
    <xf numFmtId="41" fontId="3" fillId="0" borderId="0" xfId="0" applyNumberFormat="1" applyFont="1"/>
    <xf numFmtId="14" fontId="3" fillId="0" borderId="0" xfId="0" applyNumberFormat="1" applyFont="1"/>
    <xf numFmtId="4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1" fontId="7" fillId="4" borderId="0" xfId="0" applyNumberFormat="1" applyFont="1" applyFill="1"/>
    <xf numFmtId="41" fontId="8" fillId="0" borderId="0" xfId="0" applyNumberFormat="1" applyFont="1"/>
    <xf numFmtId="41" fontId="0" fillId="0" borderId="10" xfId="1" applyFont="1" applyBorder="1"/>
    <xf numFmtId="41" fontId="0" fillId="0" borderId="0" xfId="1" applyFont="1" applyBorder="1"/>
    <xf numFmtId="0" fontId="3" fillId="0" borderId="12" xfId="0" applyFont="1" applyBorder="1"/>
    <xf numFmtId="41" fontId="3" fillId="0" borderId="1" xfId="0" applyNumberFormat="1" applyFont="1" applyBorder="1"/>
    <xf numFmtId="41" fontId="0" fillId="0" borderId="1" xfId="0" applyNumberFormat="1" applyBorder="1"/>
    <xf numFmtId="41" fontId="9" fillId="4" borderId="1" xfId="0" applyNumberFormat="1" applyFont="1" applyFill="1" applyBorder="1"/>
    <xf numFmtId="14" fontId="0" fillId="0" borderId="1" xfId="0" applyNumberFormat="1" applyBorder="1" applyAlignment="1">
      <alignment horizontal="center"/>
    </xf>
    <xf numFmtId="0" fontId="0" fillId="0" borderId="4" xfId="0" applyBorder="1"/>
    <xf numFmtId="41" fontId="0" fillId="0" borderId="4" xfId="0" applyNumberFormat="1" applyBorder="1"/>
    <xf numFmtId="41" fontId="9" fillId="4" borderId="0" xfId="0" applyNumberFormat="1" applyFont="1" applyFill="1"/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3" fillId="2" borderId="6" xfId="1" quotePrefix="1" applyNumberFormat="1" applyFont="1" applyFill="1" applyBorder="1" applyAlignment="1">
      <alignment horizontal="center" vertical="center"/>
    </xf>
    <xf numFmtId="14" fontId="3" fillId="2" borderId="5" xfId="1" quotePrefix="1" applyNumberFormat="1" applyFont="1" applyFill="1" applyBorder="1" applyAlignment="1">
      <alignment horizontal="center" vertical="center"/>
    </xf>
    <xf numFmtId="14" fontId="3" fillId="2" borderId="6" xfId="0" applyNumberFormat="1" applyFont="1" applyFill="1" applyBorder="1" applyAlignment="1">
      <alignment horizontal="center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 wrapText="1"/>
    </xf>
    <xf numFmtId="14" fontId="0" fillId="3" borderId="4" xfId="0" applyNumberFormat="1" applyFill="1" applyBorder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4" fontId="10" fillId="5" borderId="1" xfId="0" applyNumberFormat="1" applyFont="1" applyFill="1" applyBorder="1" applyAlignment="1">
      <alignment horizontal="left"/>
    </xf>
    <xf numFmtId="0" fontId="10" fillId="5" borderId="8" xfId="0" applyFont="1" applyFill="1" applyBorder="1" applyAlignment="1">
      <alignment horizontal="left"/>
    </xf>
    <xf numFmtId="0" fontId="10" fillId="5" borderId="13" xfId="0" applyFont="1" applyFill="1" applyBorder="1" applyAlignment="1">
      <alignment horizontal="left"/>
    </xf>
    <xf numFmtId="0" fontId="10" fillId="5" borderId="9" xfId="0" applyFont="1" applyFill="1" applyBorder="1" applyAlignment="1">
      <alignment horizontal="left"/>
    </xf>
    <xf numFmtId="14" fontId="0" fillId="6" borderId="1" xfId="0" applyNumberFormat="1" applyFill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6" borderId="13" xfId="0" applyFill="1" applyBorder="1" applyAlignment="1">
      <alignment horizontal="left"/>
    </xf>
    <xf numFmtId="0" fontId="0" fillId="6" borderId="9" xfId="0" applyFill="1" applyBorder="1" applyAlignment="1">
      <alignment horizontal="left"/>
    </xf>
    <xf numFmtId="14" fontId="0" fillId="7" borderId="1" xfId="0" applyNumberFormat="1" applyFill="1" applyBorder="1" applyAlignment="1">
      <alignment horizontal="left"/>
    </xf>
    <xf numFmtId="0" fontId="0" fillId="7" borderId="8" xfId="0" applyFill="1" applyBorder="1" applyAlignment="1">
      <alignment horizontal="left"/>
    </xf>
    <xf numFmtId="0" fontId="0" fillId="7" borderId="13" xfId="0" applyFill="1" applyBorder="1" applyAlignment="1">
      <alignment horizontal="left"/>
    </xf>
    <xf numFmtId="0" fontId="0" fillId="7" borderId="9" xfId="0" applyFill="1" applyBorder="1" applyAlignment="1">
      <alignment horizontal="left"/>
    </xf>
    <xf numFmtId="14" fontId="0" fillId="8" borderId="1" xfId="0" applyNumberFormat="1" applyFill="1" applyBorder="1" applyAlignment="1">
      <alignment horizontal="left"/>
    </xf>
    <xf numFmtId="0" fontId="0" fillId="8" borderId="8" xfId="0" applyFill="1" applyBorder="1" applyAlignment="1">
      <alignment horizontal="left"/>
    </xf>
    <xf numFmtId="0" fontId="0" fillId="8" borderId="13" xfId="0" applyFill="1" applyBorder="1" applyAlignment="1">
      <alignment horizontal="left"/>
    </xf>
    <xf numFmtId="0" fontId="0" fillId="8" borderId="9" xfId="0" applyFill="1" applyBorder="1" applyAlignment="1">
      <alignment horizontal="left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872836</xdr:colOff>
      <xdr:row>9</xdr:row>
      <xdr:rowOff>103908</xdr:rowOff>
    </xdr:from>
    <xdr:to>
      <xdr:col>4</xdr:col>
      <xdr:colOff>48491</xdr:colOff>
      <xdr:row>9</xdr:row>
      <xdr:rowOff>110835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CFD14D51-5A1E-75EF-8A27-82C507BB2CFD}"/>
            </a:ext>
          </a:extLst>
        </xdr:cNvPr>
        <xdr:cNvCxnSpPr/>
      </xdr:nvCxnSpPr>
      <xdr:spPr>
        <a:xfrm>
          <a:off x="2542309" y="2625435"/>
          <a:ext cx="935182" cy="692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831273</xdr:colOff>
      <xdr:row>15</xdr:row>
      <xdr:rowOff>69271</xdr:rowOff>
    </xdr:from>
    <xdr:to>
      <xdr:col>4</xdr:col>
      <xdr:colOff>6928</xdr:colOff>
      <xdr:row>15</xdr:row>
      <xdr:rowOff>76198</xdr:rowOff>
    </xdr:to>
    <xdr:cxnSp macro="">
      <xdr:nvCxnSpPr>
        <xdr:cNvPr id="4" name="Conector recto de flecha 3">
          <a:extLst>
            <a:ext uri="{FF2B5EF4-FFF2-40B4-BE49-F238E27FC236}">
              <a16:creationId xmlns:a16="http://schemas.microsoft.com/office/drawing/2014/main" id="{DC927175-BD34-44CA-8B30-708D8F4059D2}"/>
            </a:ext>
          </a:extLst>
        </xdr:cNvPr>
        <xdr:cNvCxnSpPr/>
      </xdr:nvCxnSpPr>
      <xdr:spPr>
        <a:xfrm>
          <a:off x="2500746" y="3671453"/>
          <a:ext cx="935182" cy="692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F91EC-49DF-40A4-884C-A98E66E147A7}">
  <sheetPr>
    <pageSetUpPr fitToPage="1"/>
  </sheetPr>
  <dimension ref="B2:M52"/>
  <sheetViews>
    <sheetView showGridLines="0" tabSelected="1" topLeftCell="A31" zoomScale="130" zoomScaleNormal="130" zoomScaleSheetLayoutView="100" workbookViewId="0">
      <selection activeCell="D49" sqref="A49:D49"/>
    </sheetView>
  </sheetViews>
  <sheetFormatPr baseColWidth="10" defaultRowHeight="14.4" x14ac:dyDescent="0.3"/>
  <cols>
    <col min="3" max="3" width="32.8984375" customWidth="1"/>
    <col min="4" max="4" width="29" bestFit="1" customWidth="1"/>
    <col min="5" max="5" width="11.796875" bestFit="1" customWidth="1"/>
    <col min="6" max="6" width="11.59765625" bestFit="1" customWidth="1"/>
    <col min="9" max="9" width="12.296875" bestFit="1" customWidth="1"/>
    <col min="10" max="10" width="12.69921875" customWidth="1"/>
    <col min="12" max="12" width="13.796875" customWidth="1"/>
    <col min="13" max="13" width="14.09765625" customWidth="1"/>
  </cols>
  <sheetData>
    <row r="2" spans="2:13" x14ac:dyDescent="0.3">
      <c r="B2" s="77" t="s">
        <v>12</v>
      </c>
      <c r="C2" s="77"/>
      <c r="D2" s="77"/>
      <c r="E2" s="77"/>
      <c r="F2" s="77"/>
      <c r="G2" s="77"/>
    </row>
    <row r="3" spans="2:13" x14ac:dyDescent="0.3">
      <c r="B3" s="77" t="s">
        <v>13</v>
      </c>
      <c r="C3" s="77"/>
      <c r="D3" s="77"/>
      <c r="E3" s="77"/>
      <c r="F3" s="77"/>
      <c r="G3" s="77"/>
    </row>
    <row r="4" spans="2:13" x14ac:dyDescent="0.3">
      <c r="B4" s="77" t="s">
        <v>14</v>
      </c>
      <c r="C4" s="77"/>
      <c r="D4" s="77"/>
      <c r="E4" s="77"/>
      <c r="F4" s="77"/>
      <c r="G4" s="77"/>
    </row>
    <row r="5" spans="2:13" x14ac:dyDescent="0.3">
      <c r="B5" s="77" t="s">
        <v>15</v>
      </c>
      <c r="C5" s="77"/>
      <c r="D5" s="77"/>
      <c r="E5" s="77"/>
      <c r="F5" s="77"/>
      <c r="G5" s="77"/>
    </row>
    <row r="6" spans="2:13" x14ac:dyDescent="0.3">
      <c r="B6" s="77" t="s">
        <v>16</v>
      </c>
      <c r="C6" s="77"/>
      <c r="D6" s="77"/>
      <c r="E6" s="77"/>
      <c r="F6" s="77"/>
      <c r="G6" s="77"/>
      <c r="I6" s="32"/>
    </row>
    <row r="7" spans="2:13" x14ac:dyDescent="0.3">
      <c r="B7" s="77" t="s">
        <v>28</v>
      </c>
      <c r="C7" s="77"/>
      <c r="D7" s="77"/>
      <c r="E7" s="77"/>
      <c r="F7" s="77"/>
      <c r="G7" s="77"/>
    </row>
    <row r="8" spans="2:13" x14ac:dyDescent="0.3">
      <c r="B8" s="77" t="s">
        <v>17</v>
      </c>
      <c r="C8" s="77"/>
      <c r="D8" s="77"/>
      <c r="E8" s="77"/>
      <c r="F8" s="77"/>
      <c r="G8" s="77"/>
    </row>
    <row r="9" spans="2:13" x14ac:dyDescent="0.3">
      <c r="B9" s="77" t="s">
        <v>18</v>
      </c>
      <c r="C9" s="77"/>
      <c r="D9" s="77"/>
      <c r="E9" s="77"/>
      <c r="F9" s="77"/>
      <c r="G9" s="77"/>
    </row>
    <row r="10" spans="2:13" x14ac:dyDescent="0.3">
      <c r="B10" s="77" t="s">
        <v>19</v>
      </c>
      <c r="C10" s="77"/>
      <c r="D10" s="77"/>
      <c r="E10" s="77"/>
      <c r="F10" s="77"/>
      <c r="G10" s="77"/>
    </row>
    <row r="11" spans="2:13" x14ac:dyDescent="0.3">
      <c r="B11" s="94">
        <v>40908</v>
      </c>
      <c r="C11" s="95" t="s">
        <v>20</v>
      </c>
      <c r="D11" s="96"/>
      <c r="E11" s="96"/>
      <c r="F11" s="96"/>
      <c r="G11" s="97"/>
    </row>
    <row r="12" spans="2:13" x14ac:dyDescent="0.3">
      <c r="B12" s="94">
        <f>+B11</f>
        <v>40908</v>
      </c>
      <c r="C12" s="95" t="s">
        <v>23</v>
      </c>
      <c r="D12" s="96"/>
      <c r="E12" s="96"/>
      <c r="F12" s="96"/>
      <c r="G12" s="97"/>
    </row>
    <row r="13" spans="2:13" x14ac:dyDescent="0.3">
      <c r="B13" s="98">
        <v>41274</v>
      </c>
      <c r="C13" s="99" t="s">
        <v>21</v>
      </c>
      <c r="D13" s="100"/>
      <c r="E13" s="100"/>
      <c r="F13" s="100"/>
      <c r="G13" s="101"/>
      <c r="I13" s="32"/>
      <c r="J13" s="1"/>
      <c r="K13" s="1"/>
      <c r="L13" s="1"/>
      <c r="M13" s="1"/>
    </row>
    <row r="14" spans="2:13" x14ac:dyDescent="0.3">
      <c r="B14" s="98">
        <f>+B13</f>
        <v>41274</v>
      </c>
      <c r="C14" s="99" t="s">
        <v>22</v>
      </c>
      <c r="D14" s="100"/>
      <c r="E14" s="100"/>
      <c r="F14" s="100"/>
      <c r="G14" s="101"/>
    </row>
    <row r="15" spans="2:13" x14ac:dyDescent="0.3">
      <c r="B15" s="102">
        <v>41275</v>
      </c>
      <c r="C15" s="103" t="s">
        <v>24</v>
      </c>
      <c r="D15" s="104"/>
      <c r="E15" s="104"/>
      <c r="F15" s="104"/>
      <c r="G15" s="105"/>
      <c r="H15" t="s">
        <v>6</v>
      </c>
    </row>
    <row r="16" spans="2:13" x14ac:dyDescent="0.3">
      <c r="B16" s="102">
        <f>+B15</f>
        <v>41275</v>
      </c>
      <c r="C16" s="103" t="s">
        <v>27</v>
      </c>
      <c r="D16" s="104"/>
      <c r="E16" s="104"/>
      <c r="F16" s="104"/>
      <c r="G16" s="105"/>
      <c r="J16" s="47"/>
    </row>
    <row r="17" spans="2:13" x14ac:dyDescent="0.3">
      <c r="B17" s="106">
        <v>41639</v>
      </c>
      <c r="C17" s="107" t="s">
        <v>25</v>
      </c>
      <c r="D17" s="108"/>
      <c r="E17" s="108"/>
      <c r="F17" s="108"/>
      <c r="G17" s="109"/>
    </row>
    <row r="18" spans="2:13" x14ac:dyDescent="0.3">
      <c r="B18" s="106">
        <f>+B17</f>
        <v>41639</v>
      </c>
      <c r="C18" s="107" t="s">
        <v>41</v>
      </c>
      <c r="D18" s="108"/>
      <c r="E18" s="108"/>
      <c r="F18" s="108"/>
      <c r="G18" s="109"/>
      <c r="I18" s="1"/>
      <c r="J18" s="1"/>
    </row>
    <row r="21" spans="2:13" x14ac:dyDescent="0.3">
      <c r="B21" s="5" t="s">
        <v>3</v>
      </c>
      <c r="C21" s="81" t="s">
        <v>0</v>
      </c>
      <c r="D21" s="82"/>
      <c r="E21" s="6" t="s">
        <v>1</v>
      </c>
      <c r="F21" s="2" t="s">
        <v>2</v>
      </c>
      <c r="H21" s="1"/>
      <c r="J21" s="1"/>
      <c r="K21" s="1"/>
    </row>
    <row r="22" spans="2:13" x14ac:dyDescent="0.3">
      <c r="B22" s="83">
        <v>40545</v>
      </c>
      <c r="C22" s="16" t="s">
        <v>7</v>
      </c>
      <c r="D22" s="17"/>
      <c r="E22" s="18">
        <v>60000000</v>
      </c>
      <c r="F22" s="19"/>
      <c r="G22" s="1"/>
      <c r="H22" s="1"/>
      <c r="I22" s="75" t="s">
        <v>7</v>
      </c>
      <c r="J22" s="76"/>
      <c r="K22" s="1"/>
      <c r="L22" s="75" t="s">
        <v>4</v>
      </c>
      <c r="M22" s="76"/>
    </row>
    <row r="23" spans="2:13" x14ac:dyDescent="0.3">
      <c r="B23" s="84"/>
      <c r="C23" s="16" t="s">
        <v>8</v>
      </c>
      <c r="D23" s="17"/>
      <c r="E23" s="20">
        <f>+E22*0.19</f>
        <v>11400000</v>
      </c>
      <c r="F23" s="21"/>
      <c r="H23" s="1"/>
      <c r="I23" s="65">
        <f>+SUMIF($C$22:$C$44,I22,$E$22:$E$44)</f>
        <v>118000000</v>
      </c>
      <c r="J23" s="66">
        <f>+SUMIF($D$22:$D$44,I22,$F$22:$F$44)</f>
        <v>61000000</v>
      </c>
      <c r="K23" s="1"/>
      <c r="L23" s="65">
        <f>+SUMIF($C$22:$C$44,L22,$E$22:$E$44)</f>
        <v>4000000</v>
      </c>
      <c r="M23" s="66">
        <f>+SUMIF($D$22:$D$44,L22,$F$22:$F$44)</f>
        <v>4000000</v>
      </c>
    </row>
    <row r="24" spans="2:13" s="3" customFormat="1" x14ac:dyDescent="0.3">
      <c r="B24" s="84"/>
      <c r="C24" s="16"/>
      <c r="D24" s="17" t="s">
        <v>9</v>
      </c>
      <c r="E24" s="20"/>
      <c r="F24" s="30">
        <f>+E23+E22</f>
        <v>71400000</v>
      </c>
      <c r="H24" s="31"/>
      <c r="I24" s="67"/>
      <c r="L24" s="67"/>
    </row>
    <row r="25" spans="2:13" x14ac:dyDescent="0.3">
      <c r="B25" s="85">
        <f>+B22</f>
        <v>40545</v>
      </c>
      <c r="C25" s="24" t="s">
        <v>9</v>
      </c>
      <c r="D25" s="25"/>
      <c r="E25" s="18">
        <f>+F24</f>
        <v>71400000</v>
      </c>
      <c r="F25" s="19"/>
      <c r="H25" s="32"/>
      <c r="I25" s="68">
        <f>SUM(I23:I24)</f>
        <v>118000000</v>
      </c>
      <c r="J25" s="68">
        <f>SUM(J23:J24)</f>
        <v>61000000</v>
      </c>
      <c r="L25" s="68">
        <f>SUM(L23:L24)</f>
        <v>4000000</v>
      </c>
      <c r="M25" s="68">
        <f>SUM(M23:M24)</f>
        <v>4000000</v>
      </c>
    </row>
    <row r="26" spans="2:13" x14ac:dyDescent="0.3">
      <c r="B26" s="86"/>
      <c r="C26" s="16"/>
      <c r="D26" s="17" t="s">
        <v>10</v>
      </c>
      <c r="E26" s="20"/>
      <c r="F26" s="30">
        <f>+E25</f>
        <v>71400000</v>
      </c>
      <c r="H26" s="32"/>
      <c r="I26" s="69">
        <f>+I25-J25</f>
        <v>57000000</v>
      </c>
      <c r="J26" s="4"/>
      <c r="L26" s="69"/>
      <c r="M26" s="69">
        <f>+M25-L25</f>
        <v>0</v>
      </c>
    </row>
    <row r="27" spans="2:13" x14ac:dyDescent="0.3">
      <c r="B27" s="87">
        <v>40545</v>
      </c>
      <c r="C27" s="24" t="s">
        <v>7</v>
      </c>
      <c r="D27" s="25"/>
      <c r="E27" s="27">
        <v>1000000</v>
      </c>
      <c r="F27" s="19"/>
      <c r="G27" s="1"/>
      <c r="H27" s="32"/>
    </row>
    <row r="28" spans="2:13" x14ac:dyDescent="0.3">
      <c r="B28" s="88"/>
      <c r="C28" s="16"/>
      <c r="D28" s="17" t="s">
        <v>9</v>
      </c>
      <c r="E28" s="29"/>
      <c r="F28" s="30">
        <f>+E27</f>
        <v>1000000</v>
      </c>
      <c r="H28" s="32"/>
    </row>
    <row r="29" spans="2:13" x14ac:dyDescent="0.3">
      <c r="B29" s="87">
        <f>+B27</f>
        <v>40545</v>
      </c>
      <c r="C29" s="24" t="s">
        <v>9</v>
      </c>
      <c r="D29" s="25"/>
      <c r="E29" s="27">
        <v>1000000</v>
      </c>
      <c r="F29" s="48"/>
      <c r="H29" s="32"/>
      <c r="I29" s="75" t="s">
        <v>6</v>
      </c>
      <c r="J29" s="76"/>
      <c r="L29" s="75" t="s">
        <v>5</v>
      </c>
      <c r="M29" s="76"/>
    </row>
    <row r="30" spans="2:13" x14ac:dyDescent="0.3">
      <c r="B30" s="88"/>
      <c r="C30" s="16"/>
      <c r="D30" s="17" t="s">
        <v>10</v>
      </c>
      <c r="E30" s="29"/>
      <c r="F30" s="49">
        <f>+E29</f>
        <v>1000000</v>
      </c>
      <c r="H30" s="32"/>
      <c r="I30" s="65">
        <f>+SUMIF($C$22:$C$44,I29,$E$22:$E$44)</f>
        <v>57000000</v>
      </c>
      <c r="J30" s="66">
        <f>+SUMIF($D$22:$D$44,I29,$F$22:$F$44)</f>
        <v>57000000</v>
      </c>
      <c r="L30" s="65">
        <f>+SUMIF($C$22:$C$44,L29,$E$22:$E$44)</f>
        <v>0</v>
      </c>
      <c r="M30" s="66">
        <f>+SUMIF($D$22:$D$44,L29,$F$22:$F$44)</f>
        <v>2000000</v>
      </c>
    </row>
    <row r="31" spans="2:13" x14ac:dyDescent="0.3">
      <c r="B31" s="87">
        <v>40908</v>
      </c>
      <c r="C31" s="24" t="s">
        <v>11</v>
      </c>
      <c r="D31" s="25"/>
      <c r="E31" s="18">
        <v>2000000</v>
      </c>
      <c r="F31" s="33"/>
      <c r="H31" s="32"/>
      <c r="I31" s="67"/>
      <c r="J31" s="3"/>
      <c r="L31" s="67"/>
      <c r="M31" s="3"/>
    </row>
    <row r="32" spans="2:13" x14ac:dyDescent="0.3">
      <c r="B32" s="89"/>
      <c r="C32" s="34"/>
      <c r="D32" s="26" t="s">
        <v>4</v>
      </c>
      <c r="E32" s="22"/>
      <c r="F32" s="23">
        <f>+E31</f>
        <v>2000000</v>
      </c>
      <c r="G32" s="1"/>
      <c r="H32" s="32"/>
      <c r="I32" s="68">
        <f>SUM(I30:I31)</f>
        <v>57000000</v>
      </c>
      <c r="J32" s="68">
        <f>SUM(J30:J31)</f>
        <v>57000000</v>
      </c>
      <c r="L32" s="68">
        <f>SUM(L30:L31)</f>
        <v>0</v>
      </c>
      <c r="M32" s="68">
        <f>SUM(M30:M31)</f>
        <v>2000000</v>
      </c>
    </row>
    <row r="33" spans="2:13" x14ac:dyDescent="0.3">
      <c r="B33" s="87">
        <v>41274</v>
      </c>
      <c r="C33" s="16" t="s">
        <v>11</v>
      </c>
      <c r="D33" s="17"/>
      <c r="E33" s="20">
        <f>+E31</f>
        <v>2000000</v>
      </c>
      <c r="F33" s="30"/>
      <c r="G33" s="1"/>
      <c r="H33" s="32"/>
      <c r="I33" s="69">
        <f>+I32-J32</f>
        <v>0</v>
      </c>
      <c r="J33" s="4"/>
      <c r="L33" s="69"/>
      <c r="M33" s="69">
        <f>+M32-L32</f>
        <v>2000000</v>
      </c>
    </row>
    <row r="34" spans="2:13" x14ac:dyDescent="0.3">
      <c r="B34" s="89"/>
      <c r="C34" s="34"/>
      <c r="D34" s="26" t="s">
        <v>4</v>
      </c>
      <c r="E34" s="28"/>
      <c r="F34" s="23">
        <f>+E33</f>
        <v>2000000</v>
      </c>
      <c r="G34" s="1"/>
      <c r="H34" s="32"/>
      <c r="I34" s="32"/>
      <c r="J34" s="32"/>
      <c r="K34" s="32"/>
    </row>
    <row r="35" spans="2:13" x14ac:dyDescent="0.3">
      <c r="B35" s="90">
        <v>41275</v>
      </c>
      <c r="C35" s="35" t="s">
        <v>6</v>
      </c>
      <c r="D35" s="36"/>
      <c r="E35" s="37">
        <v>57000000</v>
      </c>
      <c r="F35" s="38"/>
      <c r="H35" s="1"/>
      <c r="I35" s="1"/>
      <c r="J35" s="32"/>
      <c r="K35" s="32"/>
    </row>
    <row r="36" spans="2:13" x14ac:dyDescent="0.3">
      <c r="B36" s="91"/>
      <c r="C36" s="39" t="s">
        <v>29</v>
      </c>
      <c r="D36" s="40"/>
      <c r="E36" s="41">
        <v>500000</v>
      </c>
      <c r="F36" s="42"/>
      <c r="H36" s="32"/>
      <c r="L36" s="1"/>
      <c r="M36" s="1"/>
    </row>
    <row r="37" spans="2:13" x14ac:dyDescent="0.3">
      <c r="B37" s="91"/>
      <c r="C37" s="39" t="str">
        <f>+D34</f>
        <v>DEPRECIACION ACUMULADA</v>
      </c>
      <c r="D37" s="52"/>
      <c r="E37" s="41">
        <v>4000000</v>
      </c>
      <c r="F37" s="40"/>
      <c r="G37" s="1"/>
      <c r="H37" s="32"/>
      <c r="I37" s="71">
        <v>41639</v>
      </c>
      <c r="M37" s="1"/>
    </row>
    <row r="38" spans="2:13" x14ac:dyDescent="0.3">
      <c r="B38" s="91"/>
      <c r="C38" s="39"/>
      <c r="D38" s="40" t="s">
        <v>5</v>
      </c>
      <c r="E38" s="41"/>
      <c r="F38" s="50">
        <f>+E36</f>
        <v>500000</v>
      </c>
      <c r="G38" s="1"/>
      <c r="H38" s="32"/>
      <c r="I38" s="93" t="s">
        <v>42</v>
      </c>
      <c r="J38" s="93" t="s">
        <v>30</v>
      </c>
      <c r="M38" s="1"/>
    </row>
    <row r="39" spans="2:13" x14ac:dyDescent="0.3">
      <c r="B39" s="92"/>
      <c r="C39" s="43"/>
      <c r="D39" s="44" t="s">
        <v>7</v>
      </c>
      <c r="E39" s="45"/>
      <c r="F39" s="46">
        <v>61000000</v>
      </c>
      <c r="G39" s="1"/>
      <c r="H39" s="32"/>
      <c r="I39" s="93"/>
      <c r="J39" s="93"/>
      <c r="M39" s="1"/>
    </row>
    <row r="40" spans="2:13" x14ac:dyDescent="0.3">
      <c r="B40" s="78">
        <v>41639</v>
      </c>
      <c r="C40" s="13" t="s">
        <v>7</v>
      </c>
      <c r="D40" s="14"/>
      <c r="E40" s="11">
        <v>57000000</v>
      </c>
      <c r="F40" s="11"/>
      <c r="H40" s="32"/>
      <c r="I40" s="69">
        <f>+E22</f>
        <v>60000000</v>
      </c>
      <c r="K40" s="1"/>
    </row>
    <row r="41" spans="2:13" x14ac:dyDescent="0.3">
      <c r="B41" s="79"/>
      <c r="C41" s="7" t="s">
        <v>29</v>
      </c>
      <c r="D41" s="8"/>
      <c r="E41" s="12">
        <v>1500000</v>
      </c>
      <c r="F41" s="12"/>
      <c r="G41" s="32"/>
      <c r="H41" s="51"/>
      <c r="I41" s="69">
        <f>+E27</f>
        <v>1000000</v>
      </c>
    </row>
    <row r="42" spans="2:13" x14ac:dyDescent="0.3">
      <c r="B42" s="79"/>
      <c r="C42" s="7"/>
      <c r="D42" s="8" t="s">
        <v>5</v>
      </c>
      <c r="E42" s="72"/>
      <c r="F42" s="73">
        <f>+E41</f>
        <v>1500000</v>
      </c>
      <c r="G42" s="32"/>
      <c r="H42" s="51"/>
      <c r="I42" s="69">
        <f>-F32</f>
        <v>-2000000</v>
      </c>
    </row>
    <row r="43" spans="2:13" x14ac:dyDescent="0.3">
      <c r="B43" s="79"/>
      <c r="C43" s="7"/>
      <c r="D43" s="8" t="str">
        <f>+C35</f>
        <v>NIIF-5</v>
      </c>
      <c r="E43" s="12"/>
      <c r="F43" s="12">
        <v>57000000</v>
      </c>
      <c r="G43" s="1"/>
      <c r="H43" s="1"/>
      <c r="I43" s="69">
        <f>-F34</f>
        <v>-2000000</v>
      </c>
    </row>
    <row r="44" spans="2:13" x14ac:dyDescent="0.3">
      <c r="B44" s="80"/>
      <c r="C44" s="9"/>
      <c r="D44" s="10"/>
      <c r="E44" s="15"/>
      <c r="F44" s="15"/>
      <c r="G44" s="1"/>
      <c r="H44" s="1"/>
      <c r="I44" s="69">
        <f>+I43</f>
        <v>-2000000</v>
      </c>
    </row>
    <row r="45" spans="2:13" x14ac:dyDescent="0.3">
      <c r="H45" s="1"/>
      <c r="I45" s="70">
        <f>SUM(I40:I44)</f>
        <v>55000000</v>
      </c>
      <c r="J45" s="70">
        <v>55800000</v>
      </c>
    </row>
    <row r="46" spans="2:13" x14ac:dyDescent="0.3">
      <c r="F46" s="1"/>
      <c r="H46" s="1"/>
    </row>
    <row r="47" spans="2:13" x14ac:dyDescent="0.3">
      <c r="E47" s="1"/>
    </row>
    <row r="48" spans="2:13" x14ac:dyDescent="0.3">
      <c r="C48" s="47"/>
      <c r="D48" s="1"/>
      <c r="E48" s="1"/>
    </row>
    <row r="49" spans="2:4" x14ac:dyDescent="0.3">
      <c r="B49" s="47"/>
      <c r="D49" s="1"/>
    </row>
    <row r="50" spans="2:4" x14ac:dyDescent="0.3">
      <c r="D50" s="1"/>
    </row>
    <row r="51" spans="2:4" x14ac:dyDescent="0.3">
      <c r="B51" s="47"/>
      <c r="D51" s="1"/>
    </row>
    <row r="52" spans="2:4" x14ac:dyDescent="0.3">
      <c r="D52" s="1"/>
    </row>
  </sheetData>
  <mergeCells count="32">
    <mergeCell ref="I38:I39"/>
    <mergeCell ref="J38:J39"/>
    <mergeCell ref="C11:G11"/>
    <mergeCell ref="C12:G12"/>
    <mergeCell ref="C13:G13"/>
    <mergeCell ref="C15:G15"/>
    <mergeCell ref="I22:J22"/>
    <mergeCell ref="B40:B44"/>
    <mergeCell ref="C21:D21"/>
    <mergeCell ref="B22:B24"/>
    <mergeCell ref="B25:B26"/>
    <mergeCell ref="B29:B30"/>
    <mergeCell ref="B27:B28"/>
    <mergeCell ref="B31:B32"/>
    <mergeCell ref="B35:B39"/>
    <mergeCell ref="B33:B34"/>
    <mergeCell ref="L22:M22"/>
    <mergeCell ref="L29:M29"/>
    <mergeCell ref="B2:G2"/>
    <mergeCell ref="B4:G4"/>
    <mergeCell ref="B5:G5"/>
    <mergeCell ref="B6:G6"/>
    <mergeCell ref="B7:G7"/>
    <mergeCell ref="C16:G16"/>
    <mergeCell ref="C17:G17"/>
    <mergeCell ref="C18:G18"/>
    <mergeCell ref="C14:G14"/>
    <mergeCell ref="B3:G3"/>
    <mergeCell ref="B8:G8"/>
    <mergeCell ref="B9:G9"/>
    <mergeCell ref="B10:G10"/>
    <mergeCell ref="I29:J29"/>
  </mergeCells>
  <pageMargins left="0.70866141732283472" right="0.70866141732283472" top="0.74803149606299213" bottom="0.74803149606299213" header="0.31496062992125984" footer="0.31496062992125984"/>
  <pageSetup paperSize="256" scale="68" orientation="landscape" r:id="rId1"/>
  <headerFooter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D4E1D-3312-45DA-ADD1-5AB32A600B5C}">
  <dimension ref="A4:S30"/>
  <sheetViews>
    <sheetView showGridLines="0" topLeftCell="A9" zoomScale="120" zoomScaleNormal="120" zoomScaleSheetLayoutView="100" workbookViewId="0">
      <selection activeCell="G26" sqref="G26"/>
    </sheetView>
  </sheetViews>
  <sheetFormatPr baseColWidth="10" defaultRowHeight="14.4" x14ac:dyDescent="0.3"/>
  <cols>
    <col min="2" max="2" width="24.59765625" bestFit="1" customWidth="1"/>
    <col min="3" max="4" width="12.796875" customWidth="1"/>
    <col min="5" max="5" width="19.69921875" customWidth="1"/>
    <col min="6" max="6" width="17.09765625" customWidth="1"/>
    <col min="7" max="10" width="12.796875" customWidth="1"/>
  </cols>
  <sheetData>
    <row r="4" spans="1:19" x14ac:dyDescent="0.3">
      <c r="A4" s="53"/>
      <c r="B4" s="3"/>
      <c r="C4" s="54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</row>
    <row r="5" spans="1:19" x14ac:dyDescent="0.3">
      <c r="A5" s="55"/>
      <c r="B5" s="59"/>
      <c r="C5" s="56" t="s">
        <v>26</v>
      </c>
      <c r="D5" s="53"/>
      <c r="E5" s="57">
        <v>59000000</v>
      </c>
      <c r="F5" s="53"/>
      <c r="G5" s="53"/>
      <c r="H5" s="53"/>
      <c r="I5" s="53"/>
      <c r="J5" s="53"/>
      <c r="K5" s="57"/>
      <c r="L5" s="53"/>
      <c r="M5" s="53"/>
      <c r="N5" s="53"/>
      <c r="O5" s="53"/>
      <c r="P5" s="53"/>
      <c r="Q5" s="53"/>
      <c r="R5" s="53"/>
      <c r="S5" s="53"/>
    </row>
    <row r="6" spans="1:19" s="3" customFormat="1" x14ac:dyDescent="0.3">
      <c r="A6" s="60"/>
      <c r="B6" s="58">
        <v>40908</v>
      </c>
      <c r="C6" s="59" t="s">
        <v>30</v>
      </c>
      <c r="D6" s="59"/>
      <c r="E6" s="59">
        <v>59100000</v>
      </c>
      <c r="F6" s="3" t="s">
        <v>31</v>
      </c>
      <c r="I6" s="59"/>
    </row>
    <row r="7" spans="1:19" s="3" customFormat="1" x14ac:dyDescent="0.3">
      <c r="A7" s="60"/>
      <c r="B7" s="60">
        <v>41274</v>
      </c>
      <c r="C7" s="59" t="str">
        <f>+C5</f>
        <v>VALOR LIBRO</v>
      </c>
      <c r="E7" s="59">
        <f>+DIARIO!E22+DIARIO!E27-DIARIO!F32-DIARIO!F34</f>
        <v>57000000</v>
      </c>
    </row>
    <row r="8" spans="1:19" s="3" customFormat="1" x14ac:dyDescent="0.3">
      <c r="A8" s="60"/>
      <c r="B8" s="58">
        <f>+B7</f>
        <v>41274</v>
      </c>
      <c r="C8" s="59" t="str">
        <f>+C6</f>
        <v>IMPORTE RECUPERABLE</v>
      </c>
      <c r="E8" s="59">
        <v>57500000</v>
      </c>
      <c r="F8" s="3" t="str">
        <f>+F6</f>
        <v>NO HAY DETERIORO YA QUE EL I.R. SUPERA AL VALOR LIBRO.</v>
      </c>
      <c r="I8" s="59"/>
    </row>
    <row r="9" spans="1:19" s="3" customFormat="1" x14ac:dyDescent="0.3"/>
    <row r="10" spans="1:19" s="3" customFormat="1" x14ac:dyDescent="0.3">
      <c r="B10" s="60">
        <v>41275</v>
      </c>
      <c r="C10" s="3" t="s">
        <v>32</v>
      </c>
      <c r="E10" s="61" t="s">
        <v>6</v>
      </c>
    </row>
    <row r="11" spans="1:19" s="3" customFormat="1" x14ac:dyDescent="0.3">
      <c r="E11" s="62" t="s">
        <v>33</v>
      </c>
    </row>
    <row r="12" spans="1:19" s="3" customFormat="1" x14ac:dyDescent="0.3">
      <c r="E12" s="3" t="s">
        <v>34</v>
      </c>
      <c r="I12" s="59">
        <v>57000000</v>
      </c>
    </row>
    <row r="13" spans="1:19" s="3" customFormat="1" x14ac:dyDescent="0.3">
      <c r="E13" s="3" t="s">
        <v>35</v>
      </c>
      <c r="I13" s="63">
        <v>56500000</v>
      </c>
    </row>
    <row r="14" spans="1:19" s="3" customFormat="1" x14ac:dyDescent="0.3">
      <c r="H14" s="3" t="s">
        <v>29</v>
      </c>
      <c r="I14" s="59">
        <f>+I13-I12</f>
        <v>-500000</v>
      </c>
    </row>
    <row r="15" spans="1:19" s="3" customFormat="1" x14ac:dyDescent="0.3">
      <c r="B15" s="3" t="s">
        <v>36</v>
      </c>
      <c r="I15" s="59"/>
    </row>
    <row r="16" spans="1:19" s="3" customFormat="1" x14ac:dyDescent="0.3">
      <c r="B16" s="60">
        <v>41639</v>
      </c>
      <c r="C16" s="59" t="str">
        <f>+E10</f>
        <v>NIIF-5</v>
      </c>
      <c r="E16" s="61" t="s">
        <v>32</v>
      </c>
      <c r="I16" s="59"/>
    </row>
    <row r="17" spans="1:19" s="3" customFormat="1" x14ac:dyDescent="0.3">
      <c r="E17" s="3" t="s">
        <v>37</v>
      </c>
    </row>
    <row r="18" spans="1:19" s="3" customFormat="1" x14ac:dyDescent="0.3">
      <c r="E18" s="3" t="s">
        <v>38</v>
      </c>
    </row>
    <row r="19" spans="1:19" s="3" customFormat="1" x14ac:dyDescent="0.3">
      <c r="E19" s="59">
        <f>+DIARIO!E22</f>
        <v>60000000</v>
      </c>
    </row>
    <row r="20" spans="1:19" s="3" customFormat="1" x14ac:dyDescent="0.3">
      <c r="E20" s="59">
        <f>+DIARIO!E27</f>
        <v>1000000</v>
      </c>
    </row>
    <row r="21" spans="1:19" s="3" customFormat="1" x14ac:dyDescent="0.3">
      <c r="E21" s="59">
        <f>-DIARIO!F32</f>
        <v>-2000000</v>
      </c>
    </row>
    <row r="22" spans="1:19" s="3" customFormat="1" x14ac:dyDescent="0.3">
      <c r="E22" s="59">
        <f>-DIARIO!F34</f>
        <v>-2000000</v>
      </c>
    </row>
    <row r="23" spans="1:19" s="3" customFormat="1" ht="16.149999999999999" x14ac:dyDescent="0.45">
      <c r="E23" s="64">
        <f>+E22</f>
        <v>-2000000</v>
      </c>
    </row>
    <row r="24" spans="1:19" s="3" customFormat="1" x14ac:dyDescent="0.3">
      <c r="E24" s="74">
        <f>SUM(E19:E23)</f>
        <v>55000000</v>
      </c>
    </row>
    <row r="25" spans="1:19" s="3" customFormat="1" x14ac:dyDescent="0.3"/>
    <row r="26" spans="1:19" s="3" customFormat="1" x14ac:dyDescent="0.3">
      <c r="E26" s="3" t="s">
        <v>30</v>
      </c>
      <c r="G26" s="31">
        <v>55800000</v>
      </c>
    </row>
    <row r="27" spans="1:19" ht="16.149999999999999" x14ac:dyDescent="0.35">
      <c r="A27" s="53"/>
      <c r="B27" s="53"/>
      <c r="C27" s="53"/>
      <c r="D27" s="53"/>
      <c r="E27" s="53" t="s">
        <v>39</v>
      </c>
      <c r="F27" s="53"/>
      <c r="G27" s="53"/>
      <c r="H27" s="57">
        <f>55000000-51000000</f>
        <v>4000000</v>
      </c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</row>
    <row r="28" spans="1:19" x14ac:dyDescent="0.3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</row>
    <row r="29" spans="1:19" ht="16.149999999999999" x14ac:dyDescent="0.35">
      <c r="A29" s="53"/>
      <c r="B29" s="53"/>
      <c r="C29" s="53"/>
      <c r="D29" s="53"/>
      <c r="E29" s="53" t="s">
        <v>40</v>
      </c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</row>
    <row r="30" spans="1:19" x14ac:dyDescent="0.3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</row>
  </sheetData>
  <pageMargins left="0.70866141732283472" right="0.70866141732283472" top="0.74803149606299213" bottom="0.74803149606299213" header="0.31496062992125984" footer="0.31496062992125984"/>
  <pageSetup paperSize="159" scale="32" orientation="landscape" r:id="rId1"/>
  <headerFooter>
    <oddFooter>&amp;L&amp;F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7E8B4D932E1C48B48BECF0918DE00C" ma:contentTypeVersion="15" ma:contentTypeDescription="Crear nuevo documento." ma:contentTypeScope="" ma:versionID="be6a217d91ec667a21d35e709c18ae2c">
  <xsd:schema xmlns:xsd="http://www.w3.org/2001/XMLSchema" xmlns:xs="http://www.w3.org/2001/XMLSchema" xmlns:p="http://schemas.microsoft.com/office/2006/metadata/properties" xmlns:ns2="de930323-d976-4b34-8b0e-9ac8db762d68" xmlns:ns3="2396b075-0a48-4136-87a5-9e0bfc5c14de" targetNamespace="http://schemas.microsoft.com/office/2006/metadata/properties" ma:root="true" ma:fieldsID="7a5b6c4c91b6796d8ed92186a670d6f3" ns2:_="" ns3:_="">
    <xsd:import namespace="de930323-d976-4b34-8b0e-9ac8db762d68"/>
    <xsd:import namespace="2396b075-0a48-4136-87a5-9e0bfc5c14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930323-d976-4b34-8b0e-9ac8db762d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96b075-0a48-4136-87a5-9e0bfc5c14d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mpartido con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7A96FE-FC9F-4414-80E6-270B94971DF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A4EB6EA-B7F2-40C5-963F-7CC46BB120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930323-d976-4b34-8b0e-9ac8db762d68"/>
    <ds:schemaRef ds:uri="2396b075-0a48-4136-87a5-9e0bfc5c14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5E8170-8BE3-45DB-BBBE-D482682340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DIARIO</vt:lpstr>
      <vt:lpstr>ANEXO</vt:lpstr>
      <vt:lpstr>ANEXO!Área_de_impresión</vt:lpstr>
      <vt:lpstr>DIARIO!Área_de_impresión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Moll (FRAYLEON)</dc:creator>
  <cp:lastModifiedBy>Gonzalo Moll (FRAYLEON)</cp:lastModifiedBy>
  <cp:lastPrinted>2025-06-10T14:54:25Z</cp:lastPrinted>
  <dcterms:created xsi:type="dcterms:W3CDTF">2021-12-29T21:22:21Z</dcterms:created>
  <dcterms:modified xsi:type="dcterms:W3CDTF">2025-06-10T16:03:10Z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0x010100557E8B4D932E1C48B48BECF0918DE00C</vt:lpwstr>
  </property>
</Properties>
</file>